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Załacznik nr 8" sheetId="1" r:id="rId1"/>
  </sheets>
  <externalReferences>
    <externalReference r:id="rId4"/>
  </externalReferences>
  <definedNames>
    <definedName name="SHARED_FORMULA_5_14_5_14_0">#REF!/#REF!</definedName>
    <definedName name="SHARED_FORMULA_5_5_5_5_0">#REF!/#REF!</definedName>
    <definedName name="SHARED_FORMULA_6_106_6_106_1">#REF!/#REF!</definedName>
    <definedName name="SHARED_FORMULA_6_23_6_23_2">#REF!/#REF!</definedName>
    <definedName name="SHARED_FORMULA_6_30_6_30_2">#REF!/#REF!</definedName>
    <definedName name="SHARED_FORMULA_6_4_6_4_2">#REF!/#REF!</definedName>
    <definedName name="SHARED_FORMULA_6_6_6_6_1">#REF!/#REF!</definedName>
    <definedName name="SHARED_FORMULA_6_64_6_64_1">#REF!/#REF!</definedName>
    <definedName name="SHARED_FORMULA_6_98_6_98_1">#REF!/#REF!</definedName>
    <definedName name="_xlnm.Print_Titles" localSheetId="0">'Załacznik nr 8'!$5:$5</definedName>
  </definedNames>
  <calcPr fullCalcOnLoad="1"/>
</workbook>
</file>

<file path=xl/sharedStrings.xml><?xml version="1.0" encoding="utf-8"?>
<sst xmlns="http://schemas.openxmlformats.org/spreadsheetml/2006/main" count="71" uniqueCount="69">
  <si>
    <t>Dz.</t>
  </si>
  <si>
    <t>Rozdz.</t>
  </si>
  <si>
    <t>Wydatki majątkowe</t>
  </si>
  <si>
    <t>% wykonania</t>
  </si>
  <si>
    <t>Transport i łączność</t>
  </si>
  <si>
    <t>-wykonanie wiat przystankowych</t>
  </si>
  <si>
    <t>Gospodarka mieszkaniowa</t>
  </si>
  <si>
    <t>Gospodarka gruntami i nieruchomościami</t>
  </si>
  <si>
    <t>Oświata i wychowanie</t>
  </si>
  <si>
    <t>Szkoły podstawowe</t>
  </si>
  <si>
    <t xml:space="preserve"> </t>
  </si>
  <si>
    <t>Ogółem</t>
  </si>
  <si>
    <t>Gospodarka komunalna i ochrona środowiska</t>
  </si>
  <si>
    <t>Gospodarka odpadami</t>
  </si>
  <si>
    <t>Kultura fizyczna</t>
  </si>
  <si>
    <t>Obiekty sportowe</t>
  </si>
  <si>
    <t>Bezpieczeństwo publiczne i ochrona przeciwpożarowa</t>
  </si>
  <si>
    <t>Oświetlenie ulic, placów i dróg</t>
  </si>
  <si>
    <t>Drogi publiczne gminne</t>
  </si>
  <si>
    <t>Drogi wewnętrzne</t>
  </si>
  <si>
    <t>Gimnazja</t>
  </si>
  <si>
    <t xml:space="preserve">Załącznik nr 7 </t>
  </si>
  <si>
    <t>Informacja tabelaryczna z realizacji wydatków majątkowych Miasta Orzesze nie związanych z wieloletnimi programami inwestycyjnymi za I półrocze 2017r.</t>
  </si>
  <si>
    <t>Plan na 30.06.2017r.</t>
  </si>
  <si>
    <t>Wykonanie na 30.06.2017r.</t>
  </si>
  <si>
    <t>Loklany tranport zbiorowy</t>
  </si>
  <si>
    <t>- dokumentacja dotyczaca budowy węzła przesiadkowego</t>
  </si>
  <si>
    <t>- przebudowy dróg gminnych</t>
  </si>
  <si>
    <t>-przebudowy dróg wewnętrznych</t>
  </si>
  <si>
    <t>Pozostała działalność</t>
  </si>
  <si>
    <t>-zakup gruntów na majątek gminy</t>
  </si>
  <si>
    <t>Ochotnicze straże pożarne</t>
  </si>
  <si>
    <t>- budowa garażu dla OSP Zgoń</t>
  </si>
  <si>
    <t>-rozbudowa monitoringu miasta Orzesze</t>
  </si>
  <si>
    <t>-doposażenie w kserokopiarki</t>
  </si>
  <si>
    <t>-budowa boiska wielofunkcyjnego z boiskiem do piłki plażowej oraz skocznia do skoku w dal przy Gimnazjum nr 2 w Orzeszu-Zawadzie</t>
  </si>
  <si>
    <t>- budowa placu zabaw przy Zespole Szkół</t>
  </si>
  <si>
    <t>Stołówki szkolne i przedszkolne</t>
  </si>
  <si>
    <t>-doposażenie w zmywarkę</t>
  </si>
  <si>
    <t>Rodzina</t>
  </si>
  <si>
    <t>Tworzenie i funkcjonowanie żłobków</t>
  </si>
  <si>
    <t xml:space="preserve">-budowa żłobka </t>
  </si>
  <si>
    <t>-budowa punktu selektywnej zbiórki odpadów</t>
  </si>
  <si>
    <t xml:space="preserve">-budowa oświetlenia </t>
  </si>
  <si>
    <t>-budowa placu zabaw przy ul.Fabrycznej w Jaśkowicach</t>
  </si>
  <si>
    <t>-wykonanie nawierzchni wjazdu na teren Szkoły Podstawowej nr 8 - Fundszusz Sołecki Mościska</t>
  </si>
  <si>
    <t>-zamontowanie piłkochwytu na boisku szkolnym - Fundszusz Sołecki Mościska</t>
  </si>
  <si>
    <t>-zakup i montaż piłkochwytu, pary bramek oraz kompletu siedzisk dla zawodników (6szt)  przy Szkole Podstawowej nr 10 - Fundszusz Sołecki Woszczyce</t>
  </si>
  <si>
    <t>-wykonanie nawodnienia boiska szkolnego przy SP 9- Fundszusz Sołecki Zgoń</t>
  </si>
  <si>
    <t>Przedszkola</t>
  </si>
  <si>
    <t>-zakup urzadzeń na rozbudowę placu zabaw przy Przedszkolu nr 7 - Fundszusz Sołecki Gardawice</t>
  </si>
  <si>
    <t>-przebudowa nawierzchni cześci ul.Przyjaźni ok.. 80m2 - Fundszusz Sołecki Woszczyce</t>
  </si>
  <si>
    <t>-przebudowa nawierzchni cześci ul.Przyjaźni ok.. 276m2 - Fundszusz Sołecki Zazdrość</t>
  </si>
  <si>
    <t>- zakup i montaż urządzeń siłowni zewnętrznej  na terenie sportowo-rekreacyjnym ( działka przy ul.Słowackiego, na której znajduje się boisko sportowe) - Fundszusz Sołecki Zawada</t>
  </si>
  <si>
    <t>Drogi publiczne powiatowe</t>
  </si>
  <si>
    <t>Edukacyjna opieka wychowawcza</t>
  </si>
  <si>
    <t>Ośrodki rewalidacyjno-wychowawcze</t>
  </si>
  <si>
    <t xml:space="preserve">- pomoc finansowa Powiatowi Mikołowskiemu na dofinansowanie budowy centrum rehabilitacji w Wyrach </t>
  </si>
  <si>
    <t>-dotacja celowa dla ZGKiM  na zakup i montaż dwóch urządzeń zabawowych wraz z nawierzchnią poliuteranową na terenie placu zabaw przy ul.Wiosny Ludów</t>
  </si>
  <si>
    <t>-dotacja celowa dla ZGKiM  na wykonanie ogrodzenia działki 1997/12 w Sołectwie Zawiść w ramach funduszu sołeckiego</t>
  </si>
  <si>
    <t xml:space="preserve">-dotacja celowa dla Ochotniczej Straży Pożarnej Zawiść na dofinansowanie budowy strażnicy, w tym opracowania dokumentacji technicznej </t>
  </si>
  <si>
    <t>-dotacja celowa dla Ochotniczej Straży Pożarnej Zgoń na zakup sprzętu  finansowane z Funduszu Sołeckiego Zgoń</t>
  </si>
  <si>
    <t>-dotacja celowa dla Ochotniczej Straży Pożarnej Orzesze na zakup sprzętu celem zabezpieczenia gotowości bojowej zgodnie z ustawą o ochronie przeciw pożarowej</t>
  </si>
  <si>
    <t>Ochrona powietrza atmosferycznego i klimatu</t>
  </si>
  <si>
    <t>-dotacje celowe dla mieszkańców Orzesza na modernizację źródła ciepła budynku w ramach programu ograniczenia niskiej emisji</t>
  </si>
  <si>
    <t>WPF</t>
  </si>
  <si>
    <t>pomoc finansowa Powiatowi Mikołowskiemu na  na dofinansowanie wymiany nawierzchni ul.Gostyńska w Orzeszu</t>
  </si>
  <si>
    <t>pomoc finansowa Powiatowi Mikołowskiemu na  na dofinansowanie wymiany nawierzchni drogi ul. Szkolna w Orzeszu</t>
  </si>
  <si>
    <t>pomoc finansowa Powiatowi Mikołowskiemu na dofinansowanie wymiany nawierzchni ciągu pieszego  ul. Jaśkowickiej   i Marksa w Orzeszu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</si>
</sst>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1" applyFont="1" applyAlignment="1">
      <alignment horizontal="center" vertical="center"/>
      <protection/>
    </xf>
    <xf numFmtId="0" fontId="3" fillId="0" borderId="0" xfId="56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6" fillId="0" borderId="0" xfId="51" applyFont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4" fontId="12" fillId="0" borderId="0" xfId="51" applyNumberFormat="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4" fontId="13" fillId="0" borderId="0" xfId="51" applyNumberFormat="1" applyFont="1" applyAlignment="1">
      <alignment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vertical="center"/>
      <protection/>
    </xf>
    <xf numFmtId="4" fontId="7" fillId="0" borderId="10" xfId="51" applyNumberFormat="1" applyFont="1" applyBorder="1" applyAlignment="1">
      <alignment vertical="center"/>
      <protection/>
    </xf>
    <xf numFmtId="10" fontId="7" fillId="0" borderId="10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vertical="center"/>
      <protection/>
    </xf>
    <xf numFmtId="4" fontId="9" fillId="0" borderId="10" xfId="51" applyNumberFormat="1" applyFont="1" applyBorder="1" applyAlignment="1">
      <alignment vertical="center"/>
      <protection/>
    </xf>
    <xf numFmtId="10" fontId="9" fillId="0" borderId="10" xfId="51" applyNumberFormat="1" applyFont="1" applyBorder="1" applyAlignment="1">
      <alignment vertical="center"/>
      <protection/>
    </xf>
    <xf numFmtId="4" fontId="3" fillId="0" borderId="10" xfId="51" applyNumberFormat="1" applyFont="1" applyBorder="1" applyAlignment="1">
      <alignment vertical="center"/>
      <protection/>
    </xf>
    <xf numFmtId="10" fontId="3" fillId="0" borderId="10" xfId="51" applyNumberFormat="1" applyFont="1" applyBorder="1" applyAlignment="1">
      <alignment vertical="center"/>
      <protection/>
    </xf>
    <xf numFmtId="4" fontId="9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0" fontId="3" fillId="0" borderId="10" xfId="51" applyFont="1" applyBorder="1" applyAlignment="1" quotePrefix="1">
      <alignment vertical="center" wrapText="1"/>
      <protection/>
    </xf>
    <xf numFmtId="0" fontId="7" fillId="0" borderId="10" xfId="51" applyFont="1" applyBorder="1" applyAlignment="1">
      <alignment vertical="center" wrapText="1"/>
      <protection/>
    </xf>
    <xf numFmtId="0" fontId="10" fillId="0" borderId="10" xfId="51" applyFont="1" applyBorder="1" applyAlignment="1">
      <alignment horizontal="center" vertical="center"/>
      <protection/>
    </xf>
    <xf numFmtId="49" fontId="7" fillId="0" borderId="10" xfId="51" applyNumberFormat="1" applyFont="1" applyBorder="1" applyAlignment="1">
      <alignment vertical="center"/>
      <protection/>
    </xf>
    <xf numFmtId="0" fontId="9" fillId="0" borderId="10" xfId="51" applyFont="1" applyBorder="1" applyAlignment="1">
      <alignment vertical="center" wrapText="1"/>
      <protection/>
    </xf>
    <xf numFmtId="0" fontId="11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vertical="center"/>
      <protection/>
    </xf>
    <xf numFmtId="0" fontId="3" fillId="0" borderId="10" xfId="51" applyFont="1" applyBorder="1" applyAlignment="1" quotePrefix="1">
      <alignment horizontal="left" vertical="center" wrapText="1"/>
      <protection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51" applyFont="1" applyBorder="1" applyAlignment="1" quotePrefix="1">
      <alignment vertical="center"/>
      <protection/>
    </xf>
    <xf numFmtId="0" fontId="3" fillId="0" borderId="10" xfId="51" applyFont="1" applyBorder="1" applyAlignment="1">
      <alignment horizontal="center"/>
      <protection/>
    </xf>
    <xf numFmtId="2" fontId="14" fillId="0" borderId="10" xfId="51" applyNumberFormat="1" applyFont="1" applyBorder="1" applyAlignment="1" quotePrefix="1">
      <alignment wrapText="1"/>
      <protection/>
    </xf>
    <xf numFmtId="4" fontId="3" fillId="0" borderId="10" xfId="51" applyNumberFormat="1" applyFont="1" applyBorder="1" applyAlignment="1">
      <alignment vertical="top"/>
      <protection/>
    </xf>
    <xf numFmtId="0" fontId="15" fillId="0" borderId="10" xfId="51" applyFont="1" applyBorder="1" applyAlignment="1">
      <alignment vertical="center"/>
      <protection/>
    </xf>
    <xf numFmtId="0" fontId="9" fillId="0" borderId="10" xfId="51" applyFont="1" applyFill="1" applyBorder="1" applyAlignment="1">
      <alignment vertical="center"/>
      <protection/>
    </xf>
    <xf numFmtId="4" fontId="11" fillId="0" borderId="10" xfId="51" applyNumberFormat="1" applyFont="1" applyBorder="1" applyAlignment="1">
      <alignment vertical="center"/>
      <protection/>
    </xf>
    <xf numFmtId="4" fontId="48" fillId="0" borderId="0" xfId="51" applyNumberFormat="1" applyFont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4" fontId="7" fillId="0" borderId="10" xfId="51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vertical="center"/>
    </xf>
    <xf numFmtId="0" fontId="3" fillId="0" borderId="15" xfId="0" applyFont="1" applyFill="1" applyBorder="1" applyAlignment="1" quotePrefix="1">
      <alignment horizontal="left" vertical="center" wrapText="1"/>
    </xf>
    <xf numFmtId="4" fontId="3" fillId="0" borderId="16" xfId="0" applyNumberFormat="1" applyFont="1" applyBorder="1" applyAlignment="1">
      <alignment vertical="center"/>
    </xf>
    <xf numFmtId="0" fontId="3" fillId="0" borderId="10" xfId="51" applyFont="1" applyFill="1" applyBorder="1" applyAlignment="1">
      <alignment vertical="center" wrapText="1"/>
      <protection/>
    </xf>
    <xf numFmtId="4" fontId="3" fillId="0" borderId="17" xfId="51" applyNumberFormat="1" applyFont="1" applyFill="1" applyBorder="1" applyAlignment="1">
      <alignment horizontal="right" vertical="center"/>
      <protection/>
    </xf>
    <xf numFmtId="4" fontId="3" fillId="0" borderId="10" xfId="51" applyNumberFormat="1" applyFont="1" applyFill="1" applyBorder="1" applyAlignment="1">
      <alignment horizontal="right" vertical="center"/>
      <protection/>
    </xf>
    <xf numFmtId="0" fontId="3" fillId="0" borderId="10" xfId="51" applyFont="1" applyFill="1" applyBorder="1" applyAlignment="1" quotePrefix="1">
      <alignment vertical="center" wrapText="1"/>
      <protection/>
    </xf>
    <xf numFmtId="4" fontId="3" fillId="0" borderId="18" xfId="51" applyNumberFormat="1" applyFont="1" applyFill="1" applyBorder="1" applyAlignment="1">
      <alignment horizontal="right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3" fillId="0" borderId="17" xfId="51" applyFont="1" applyFill="1" applyBorder="1" applyAlignment="1" quotePrefix="1">
      <alignment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3" fillId="0" borderId="19" xfId="0" applyFont="1" applyFill="1" applyBorder="1" applyAlignment="1" quotePrefix="1">
      <alignment horizontal="left" vertical="center" wrapText="1"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vertical="center"/>
      <protection/>
    </xf>
    <xf numFmtId="4" fontId="11" fillId="0" borderId="0" xfId="51" applyNumberFormat="1" applyFont="1" applyBorder="1" applyAlignment="1">
      <alignment vertical="center"/>
      <protection/>
    </xf>
    <xf numFmtId="10" fontId="7" fillId="0" borderId="0" xfId="51" applyNumberFormat="1" applyFont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 3_Uchawła sesja lipiec_załącznik nr 1,2,3,4,5,6(1)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IS&#211;WKI\Opis&#243;wka%20I%20p&#243;&#322;rocze%202013\Zarz&#261;dzenie%20100%202013%20opis&#243;wka%20I%20p&#243;&#322;r%202013\Za&#322;&#261;czniki%20nr%208,10,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8"/>
      <sheetName val="Załacznik nr 10"/>
      <sheetName val="Załącznik nr 11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8">
      <selection activeCell="B67" sqref="B67"/>
    </sheetView>
  </sheetViews>
  <sheetFormatPr defaultColWidth="8.796875" defaultRowHeight="14.25"/>
  <cols>
    <col min="1" max="1" width="4.09765625" style="1" customWidth="1"/>
    <col min="2" max="2" width="6" style="1" customWidth="1"/>
    <col min="3" max="3" width="32.5" style="3" customWidth="1"/>
    <col min="4" max="4" width="11.3984375" style="6" customWidth="1"/>
    <col min="5" max="5" width="11.09765625" style="7" customWidth="1"/>
    <col min="6" max="6" width="8.09765625" style="3" customWidth="1"/>
    <col min="7" max="16384" width="9" style="3" customWidth="1"/>
  </cols>
  <sheetData>
    <row r="1" spans="3:11" ht="14.25" customHeight="1">
      <c r="C1" s="40" t="s">
        <v>21</v>
      </c>
      <c r="D1" s="40"/>
      <c r="E1" s="40"/>
      <c r="F1" s="40"/>
      <c r="G1" s="2"/>
      <c r="H1" s="2"/>
      <c r="I1" s="2"/>
      <c r="J1" s="2"/>
      <c r="K1" s="2"/>
    </row>
    <row r="2" spans="1:6" ht="51.75" customHeight="1">
      <c r="A2" s="41" t="s">
        <v>22</v>
      </c>
      <c r="B2" s="41"/>
      <c r="C2" s="41"/>
      <c r="D2" s="41"/>
      <c r="E2" s="41"/>
      <c r="F2" s="41"/>
    </row>
    <row r="3" spans="1:6" s="4" customFormat="1" ht="42.75" customHeight="1">
      <c r="A3" s="42" t="s">
        <v>0</v>
      </c>
      <c r="B3" s="42" t="s">
        <v>1</v>
      </c>
      <c r="C3" s="42" t="s">
        <v>2</v>
      </c>
      <c r="D3" s="43" t="s">
        <v>23</v>
      </c>
      <c r="E3" s="43" t="s">
        <v>24</v>
      </c>
      <c r="F3" s="43" t="s">
        <v>3</v>
      </c>
    </row>
    <row r="4" spans="1:6" ht="6.75" customHeight="1">
      <c r="A4" s="42"/>
      <c r="B4" s="42"/>
      <c r="C4" s="42"/>
      <c r="D4" s="43"/>
      <c r="E4" s="43"/>
      <c r="F4" s="43"/>
    </row>
    <row r="5" spans="1:6" ht="9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s="5" customFormat="1" ht="15" customHeight="1">
      <c r="A6" s="10">
        <v>600</v>
      </c>
      <c r="B6" s="10"/>
      <c r="C6" s="11" t="s">
        <v>4</v>
      </c>
      <c r="D6" s="12">
        <f>D7+D13+D19+D15+D9</f>
        <v>1476540.48</v>
      </c>
      <c r="E6" s="12">
        <f>E7+E13+E19+E15+E9</f>
        <v>40934.4</v>
      </c>
      <c r="F6" s="13">
        <f aca="true" t="shared" si="0" ref="F6:F66">E6/D6</f>
        <v>0.027723181690216852</v>
      </c>
    </row>
    <row r="7" spans="1:6" ht="13.5" customHeight="1">
      <c r="A7" s="14"/>
      <c r="B7" s="15">
        <v>60004</v>
      </c>
      <c r="C7" s="16" t="s">
        <v>25</v>
      </c>
      <c r="D7" s="17">
        <f>SUM(D8:D8)</f>
        <v>30000</v>
      </c>
      <c r="E7" s="17">
        <f>SUM(E8:E8)</f>
        <v>0</v>
      </c>
      <c r="F7" s="18">
        <f t="shared" si="0"/>
        <v>0</v>
      </c>
    </row>
    <row r="8" spans="1:6" ht="27" customHeight="1">
      <c r="A8" s="14"/>
      <c r="B8" s="14"/>
      <c r="C8" s="23" t="s">
        <v>26</v>
      </c>
      <c r="D8" s="19">
        <v>30000</v>
      </c>
      <c r="E8" s="19">
        <v>0</v>
      </c>
      <c r="F8" s="20">
        <f t="shared" si="0"/>
        <v>0</v>
      </c>
    </row>
    <row r="9" spans="1:6" ht="15.75" customHeight="1">
      <c r="A9" s="14"/>
      <c r="B9" s="15">
        <v>60014</v>
      </c>
      <c r="C9" s="27" t="s">
        <v>54</v>
      </c>
      <c r="D9" s="17">
        <f>SUM(D10:D12)</f>
        <v>250000</v>
      </c>
      <c r="E9" s="17">
        <f>SUM(E10:E12)</f>
        <v>0</v>
      </c>
      <c r="F9" s="18">
        <f t="shared" si="0"/>
        <v>0</v>
      </c>
    </row>
    <row r="10" spans="1:6" ht="45.75" customHeight="1">
      <c r="A10" s="14"/>
      <c r="B10" s="14"/>
      <c r="C10" s="50" t="s">
        <v>68</v>
      </c>
      <c r="D10" s="51">
        <v>50000</v>
      </c>
      <c r="E10" s="19">
        <v>0</v>
      </c>
      <c r="F10" s="20">
        <f t="shared" si="0"/>
        <v>0</v>
      </c>
    </row>
    <row r="11" spans="1:6" ht="39.75" customHeight="1">
      <c r="A11" s="14"/>
      <c r="B11" s="14"/>
      <c r="C11" s="50" t="s">
        <v>67</v>
      </c>
      <c r="D11" s="52">
        <v>100000</v>
      </c>
      <c r="E11" s="19">
        <v>0</v>
      </c>
      <c r="F11" s="20">
        <f t="shared" si="0"/>
        <v>0</v>
      </c>
    </row>
    <row r="12" spans="1:6" ht="42" customHeight="1">
      <c r="A12" s="14"/>
      <c r="B12" s="14"/>
      <c r="C12" s="50" t="s">
        <v>66</v>
      </c>
      <c r="D12" s="52">
        <v>100000</v>
      </c>
      <c r="E12" s="19">
        <v>0</v>
      </c>
      <c r="F12" s="20">
        <f t="shared" si="0"/>
        <v>0</v>
      </c>
    </row>
    <row r="13" spans="1:6" ht="17.25" customHeight="1">
      <c r="A13" s="14"/>
      <c r="B13" s="15">
        <v>60016</v>
      </c>
      <c r="C13" s="16" t="s">
        <v>18</v>
      </c>
      <c r="D13" s="17">
        <f>SUM(D14:D14)</f>
        <v>730000</v>
      </c>
      <c r="E13" s="17">
        <f>SUM(E14:E14)</f>
        <v>27060</v>
      </c>
      <c r="F13" s="18">
        <f aca="true" t="shared" si="1" ref="F13:F22">E13/D13</f>
        <v>0.03706849315068493</v>
      </c>
    </row>
    <row r="14" spans="1:6" ht="18.75" customHeight="1">
      <c r="A14" s="14"/>
      <c r="B14" s="14"/>
      <c r="C14" s="31" t="s">
        <v>27</v>
      </c>
      <c r="D14" s="19">
        <f>500000-20000+250000</f>
        <v>730000</v>
      </c>
      <c r="E14" s="19">
        <v>27060</v>
      </c>
      <c r="F14" s="20">
        <f t="shared" si="1"/>
        <v>0.03706849315068493</v>
      </c>
    </row>
    <row r="15" spans="1:6" ht="19.5" customHeight="1">
      <c r="A15" s="14"/>
      <c r="B15" s="15">
        <v>60017</v>
      </c>
      <c r="C15" s="16" t="s">
        <v>19</v>
      </c>
      <c r="D15" s="17">
        <f>SUM(D16:D18)</f>
        <v>452539.98000000004</v>
      </c>
      <c r="E15" s="17">
        <f>SUM(E16:E18)</f>
        <v>7380</v>
      </c>
      <c r="F15" s="18">
        <f t="shared" si="1"/>
        <v>0.01630795139912279</v>
      </c>
    </row>
    <row r="16" spans="1:6" ht="15.75" customHeight="1">
      <c r="A16" s="14"/>
      <c r="B16" s="14"/>
      <c r="C16" s="31" t="s">
        <v>28</v>
      </c>
      <c r="D16" s="19">
        <f>150000+267000</f>
        <v>417000</v>
      </c>
      <c r="E16" s="19">
        <v>7380</v>
      </c>
      <c r="F16" s="20">
        <f t="shared" si="1"/>
        <v>0.017697841726618705</v>
      </c>
    </row>
    <row r="17" spans="1:6" ht="33" customHeight="1">
      <c r="A17" s="14"/>
      <c r="B17" s="14"/>
      <c r="C17" s="48" t="s">
        <v>51</v>
      </c>
      <c r="D17" s="49">
        <v>7950.84</v>
      </c>
      <c r="E17" s="19">
        <v>0</v>
      </c>
      <c r="F17" s="20">
        <f t="shared" si="1"/>
        <v>0</v>
      </c>
    </row>
    <row r="18" spans="1:6" ht="33" customHeight="1">
      <c r="A18" s="14"/>
      <c r="B18" s="14"/>
      <c r="C18" s="48" t="s">
        <v>52</v>
      </c>
      <c r="D18" s="49">
        <v>27589.14</v>
      </c>
      <c r="E18" s="19">
        <v>0</v>
      </c>
      <c r="F18" s="20">
        <f t="shared" si="1"/>
        <v>0</v>
      </c>
    </row>
    <row r="19" spans="1:6" ht="20.25" customHeight="1">
      <c r="A19" s="14"/>
      <c r="B19" s="15">
        <v>60095</v>
      </c>
      <c r="C19" s="16" t="s">
        <v>29</v>
      </c>
      <c r="D19" s="17">
        <f>SUM(D20:D20)</f>
        <v>14000.5</v>
      </c>
      <c r="E19" s="17">
        <f>SUM(E20:E20)</f>
        <v>6494.4</v>
      </c>
      <c r="F19" s="18">
        <f t="shared" si="1"/>
        <v>0.46386914753044534</v>
      </c>
    </row>
    <row r="20" spans="1:6" ht="21.75" customHeight="1">
      <c r="A20" s="14"/>
      <c r="B20" s="14"/>
      <c r="C20" s="23" t="s">
        <v>5</v>
      </c>
      <c r="D20" s="19">
        <v>14000.5</v>
      </c>
      <c r="E20" s="19">
        <v>6494.4</v>
      </c>
      <c r="F20" s="20">
        <f t="shared" si="1"/>
        <v>0.46386914753044534</v>
      </c>
    </row>
    <row r="21" spans="1:6" ht="18" customHeight="1">
      <c r="A21" s="10">
        <v>700</v>
      </c>
      <c r="B21" s="10"/>
      <c r="C21" s="11" t="s">
        <v>6</v>
      </c>
      <c r="D21" s="12">
        <f>D22</f>
        <v>50000</v>
      </c>
      <c r="E21" s="12">
        <f>E22</f>
        <v>0</v>
      </c>
      <c r="F21" s="13">
        <f t="shared" si="1"/>
        <v>0</v>
      </c>
    </row>
    <row r="22" spans="1:6" ht="18" customHeight="1">
      <c r="A22" s="14"/>
      <c r="B22" s="15">
        <v>70005</v>
      </c>
      <c r="C22" s="16" t="s">
        <v>7</v>
      </c>
      <c r="D22" s="21">
        <f>SUM(D23:D23)</f>
        <v>50000</v>
      </c>
      <c r="E22" s="21">
        <f>SUM(E23:E23)</f>
        <v>0</v>
      </c>
      <c r="F22" s="18">
        <f t="shared" si="1"/>
        <v>0</v>
      </c>
    </row>
    <row r="23" spans="1:6" ht="17.25" customHeight="1">
      <c r="A23" s="14"/>
      <c r="B23" s="14"/>
      <c r="C23" s="30" t="s">
        <v>30</v>
      </c>
      <c r="D23" s="22">
        <v>50000</v>
      </c>
      <c r="E23" s="19">
        <v>0</v>
      </c>
      <c r="F23" s="20">
        <f t="shared" si="0"/>
        <v>0</v>
      </c>
    </row>
    <row r="24" spans="1:6" ht="26.25" customHeight="1">
      <c r="A24" s="10">
        <v>754</v>
      </c>
      <c r="B24" s="10"/>
      <c r="C24" s="24" t="s">
        <v>16</v>
      </c>
      <c r="D24" s="12">
        <f>D25+D30</f>
        <v>204005</v>
      </c>
      <c r="E24" s="12">
        <f>E25+E30</f>
        <v>22000</v>
      </c>
      <c r="F24" s="13">
        <f t="shared" si="0"/>
        <v>0.10784049410553663</v>
      </c>
    </row>
    <row r="25" spans="1:6" ht="15.75" customHeight="1">
      <c r="A25" s="15"/>
      <c r="B25" s="15">
        <v>75412</v>
      </c>
      <c r="C25" s="16" t="s">
        <v>31</v>
      </c>
      <c r="D25" s="17">
        <f>SUM(D26:D29)</f>
        <v>199005</v>
      </c>
      <c r="E25" s="17">
        <f>SUM(E26:E29)</f>
        <v>22000</v>
      </c>
      <c r="F25" s="18">
        <f t="shared" si="0"/>
        <v>0.11054998618125172</v>
      </c>
    </row>
    <row r="26" spans="1:6" ht="17.25" customHeight="1">
      <c r="A26" s="14"/>
      <c r="B26" s="14"/>
      <c r="C26" s="32" t="s">
        <v>32</v>
      </c>
      <c r="D26" s="19">
        <v>157005</v>
      </c>
      <c r="E26" s="22">
        <v>0</v>
      </c>
      <c r="F26" s="20">
        <f t="shared" si="0"/>
        <v>0</v>
      </c>
    </row>
    <row r="27" spans="1:6" ht="45" customHeight="1">
      <c r="A27" s="14"/>
      <c r="B27" s="14"/>
      <c r="C27" s="53" t="s">
        <v>60</v>
      </c>
      <c r="D27" s="52">
        <v>20000</v>
      </c>
      <c r="E27" s="22">
        <v>0</v>
      </c>
      <c r="F27" s="20">
        <f t="shared" si="0"/>
        <v>0</v>
      </c>
    </row>
    <row r="28" spans="1:6" ht="57" customHeight="1">
      <c r="A28" s="14"/>
      <c r="B28" s="14"/>
      <c r="C28" s="53" t="s">
        <v>62</v>
      </c>
      <c r="D28" s="52">
        <v>5000</v>
      </c>
      <c r="E28" s="22">
        <v>5000</v>
      </c>
      <c r="F28" s="20">
        <f t="shared" si="0"/>
        <v>1</v>
      </c>
    </row>
    <row r="29" spans="1:6" ht="42.75" customHeight="1">
      <c r="A29" s="14"/>
      <c r="B29" s="14"/>
      <c r="C29" s="53" t="s">
        <v>61</v>
      </c>
      <c r="D29" s="52">
        <v>17000</v>
      </c>
      <c r="E29" s="22">
        <v>17000</v>
      </c>
      <c r="F29" s="20">
        <f t="shared" si="0"/>
        <v>1</v>
      </c>
    </row>
    <row r="30" spans="1:6" ht="17.25" customHeight="1">
      <c r="A30" s="15"/>
      <c r="B30" s="15">
        <v>75495</v>
      </c>
      <c r="C30" s="16" t="s">
        <v>29</v>
      </c>
      <c r="D30" s="17">
        <f>D31</f>
        <v>5000</v>
      </c>
      <c r="E30" s="17">
        <f>E31</f>
        <v>0</v>
      </c>
      <c r="F30" s="18">
        <f t="shared" si="0"/>
        <v>0</v>
      </c>
    </row>
    <row r="31" spans="1:6" ht="12.75" customHeight="1">
      <c r="A31" s="33"/>
      <c r="B31" s="33"/>
      <c r="C31" s="34" t="s">
        <v>33</v>
      </c>
      <c r="D31" s="35">
        <v>5000</v>
      </c>
      <c r="E31" s="22">
        <v>0</v>
      </c>
      <c r="F31" s="20">
        <f t="shared" si="0"/>
        <v>0</v>
      </c>
    </row>
    <row r="32" spans="1:6" ht="18.75" customHeight="1">
      <c r="A32" s="10">
        <v>801</v>
      </c>
      <c r="B32" s="25"/>
      <c r="C32" s="26" t="s">
        <v>8</v>
      </c>
      <c r="D32" s="12">
        <f>D41+D44+D33+D39</f>
        <v>587086.87</v>
      </c>
      <c r="E32" s="12">
        <f>E41+E44+E33+E39</f>
        <v>25830</v>
      </c>
      <c r="F32" s="13">
        <f t="shared" si="0"/>
        <v>0.0439968960641208</v>
      </c>
    </row>
    <row r="33" spans="1:6" ht="19.5" customHeight="1">
      <c r="A33" s="14"/>
      <c r="B33" s="15">
        <v>80101</v>
      </c>
      <c r="C33" s="27" t="s">
        <v>9</v>
      </c>
      <c r="D33" s="17">
        <f>SUM(D34:D38)</f>
        <v>59997.729999999996</v>
      </c>
      <c r="E33" s="17">
        <f>SUM(E34:E38)</f>
        <v>25830</v>
      </c>
      <c r="F33" s="18">
        <f>E33/D33</f>
        <v>0.4305162878662243</v>
      </c>
    </row>
    <row r="34" spans="1:6" ht="15.75" customHeight="1">
      <c r="A34" s="14"/>
      <c r="B34" s="14"/>
      <c r="C34" s="23" t="s">
        <v>34</v>
      </c>
      <c r="D34" s="19">
        <f>4000+3936</f>
        <v>7936</v>
      </c>
      <c r="E34" s="22">
        <v>3936</v>
      </c>
      <c r="F34" s="20">
        <f>E34/D34</f>
        <v>0.4959677419354839</v>
      </c>
    </row>
    <row r="35" spans="1:6" ht="39" customHeight="1">
      <c r="A35" s="14"/>
      <c r="B35" s="14"/>
      <c r="C35" s="44" t="s">
        <v>45</v>
      </c>
      <c r="D35" s="45">
        <v>23152.11</v>
      </c>
      <c r="E35" s="22">
        <v>0</v>
      </c>
      <c r="F35" s="20">
        <f>E35/D35</f>
        <v>0</v>
      </c>
    </row>
    <row r="36" spans="1:6" ht="28.5" customHeight="1">
      <c r="A36" s="14"/>
      <c r="B36" s="14"/>
      <c r="C36" s="44" t="s">
        <v>46</v>
      </c>
      <c r="D36" s="46">
        <v>4431.32</v>
      </c>
      <c r="E36" s="22">
        <v>4428</v>
      </c>
      <c r="F36" s="20">
        <f>E36/D36</f>
        <v>0.9992507875757112</v>
      </c>
    </row>
    <row r="37" spans="1:6" ht="51.75" customHeight="1">
      <c r="A37" s="14"/>
      <c r="B37" s="14"/>
      <c r="C37" s="44" t="s">
        <v>47</v>
      </c>
      <c r="D37" s="47">
        <v>17478.3</v>
      </c>
      <c r="E37" s="22">
        <v>17466</v>
      </c>
      <c r="F37" s="20">
        <f>E37/D37</f>
        <v>0.9992962702322309</v>
      </c>
    </row>
    <row r="38" spans="1:6" ht="36" customHeight="1">
      <c r="A38" s="14"/>
      <c r="B38" s="14"/>
      <c r="C38" s="44" t="s">
        <v>48</v>
      </c>
      <c r="D38" s="47">
        <v>7000</v>
      </c>
      <c r="E38" s="22">
        <v>0</v>
      </c>
      <c r="F38" s="20">
        <f>E38/D38</f>
        <v>0</v>
      </c>
    </row>
    <row r="39" spans="1:6" ht="22.5" customHeight="1">
      <c r="A39" s="14"/>
      <c r="B39" s="15">
        <v>80104</v>
      </c>
      <c r="C39" s="27" t="s">
        <v>49</v>
      </c>
      <c r="D39" s="17">
        <f>D40</f>
        <v>27589.14</v>
      </c>
      <c r="E39" s="17">
        <f>E40</f>
        <v>0</v>
      </c>
      <c r="F39" s="18">
        <f>E39/D39</f>
        <v>0</v>
      </c>
    </row>
    <row r="40" spans="1:6" ht="39.75" customHeight="1">
      <c r="A40" s="14"/>
      <c r="B40" s="14"/>
      <c r="C40" s="44" t="s">
        <v>50</v>
      </c>
      <c r="D40" s="45">
        <v>27589.14</v>
      </c>
      <c r="E40" s="22">
        <v>0</v>
      </c>
      <c r="F40" s="20">
        <f>E40/D40</f>
        <v>0</v>
      </c>
    </row>
    <row r="41" spans="1:6" ht="19.5" customHeight="1">
      <c r="A41" s="14"/>
      <c r="B41" s="15">
        <v>80110</v>
      </c>
      <c r="C41" s="27" t="s">
        <v>20</v>
      </c>
      <c r="D41" s="17">
        <f>SUM(D42:D43)</f>
        <v>495000</v>
      </c>
      <c r="E41" s="17">
        <f>SUM(E42:E43)</f>
        <v>0</v>
      </c>
      <c r="F41" s="18">
        <f t="shared" si="0"/>
        <v>0</v>
      </c>
    </row>
    <row r="42" spans="1:6" ht="28.5" customHeight="1">
      <c r="A42" s="14"/>
      <c r="B42" s="14"/>
      <c r="C42" s="23" t="s">
        <v>35</v>
      </c>
      <c r="D42" s="19">
        <f>500000-55000</f>
        <v>445000</v>
      </c>
      <c r="E42" s="21">
        <f>E43</f>
        <v>0</v>
      </c>
      <c r="F42" s="20">
        <f t="shared" si="0"/>
        <v>0</v>
      </c>
    </row>
    <row r="43" spans="1:6" ht="19.5" customHeight="1">
      <c r="A43" s="14"/>
      <c r="B43" s="14"/>
      <c r="C43" s="23" t="s">
        <v>36</v>
      </c>
      <c r="D43" s="19">
        <v>50000</v>
      </c>
      <c r="E43" s="19">
        <v>0</v>
      </c>
      <c r="F43" s="20">
        <f t="shared" si="0"/>
        <v>0</v>
      </c>
    </row>
    <row r="44" spans="1:6" ht="19.5" customHeight="1">
      <c r="A44" s="14"/>
      <c r="B44" s="15">
        <v>80148</v>
      </c>
      <c r="C44" s="27" t="s">
        <v>37</v>
      </c>
      <c r="D44" s="17">
        <f>D45</f>
        <v>4500</v>
      </c>
      <c r="E44" s="17">
        <f>E45</f>
        <v>0</v>
      </c>
      <c r="F44" s="18">
        <f t="shared" si="0"/>
        <v>0</v>
      </c>
    </row>
    <row r="45" spans="1:6" ht="19.5" customHeight="1">
      <c r="A45" s="14"/>
      <c r="B45" s="14"/>
      <c r="C45" s="23" t="s">
        <v>38</v>
      </c>
      <c r="D45" s="19">
        <v>4500</v>
      </c>
      <c r="E45" s="19">
        <v>0</v>
      </c>
      <c r="F45" s="20">
        <f t="shared" si="0"/>
        <v>0</v>
      </c>
    </row>
    <row r="46" spans="1:6" ht="19.5" customHeight="1">
      <c r="A46" s="10">
        <v>854</v>
      </c>
      <c r="B46" s="10"/>
      <c r="C46" s="36" t="s">
        <v>55</v>
      </c>
      <c r="D46" s="12">
        <f>D47</f>
        <v>30000</v>
      </c>
      <c r="E46" s="12">
        <f>E47</f>
        <v>30000</v>
      </c>
      <c r="F46" s="13">
        <f>E46/D46</f>
        <v>1</v>
      </c>
    </row>
    <row r="47" spans="1:6" ht="19.5" customHeight="1">
      <c r="A47" s="14"/>
      <c r="B47" s="15">
        <v>85419</v>
      </c>
      <c r="C47" s="37" t="s">
        <v>56</v>
      </c>
      <c r="D47" s="17">
        <f>D48</f>
        <v>30000</v>
      </c>
      <c r="E47" s="17">
        <f>E48</f>
        <v>30000</v>
      </c>
      <c r="F47" s="18">
        <f>E47/D47</f>
        <v>1</v>
      </c>
    </row>
    <row r="48" spans="1:6" ht="43.5" customHeight="1">
      <c r="A48" s="14"/>
      <c r="B48" s="15"/>
      <c r="C48" s="53" t="s">
        <v>57</v>
      </c>
      <c r="D48" s="19">
        <v>30000</v>
      </c>
      <c r="E48" s="19">
        <v>30000</v>
      </c>
      <c r="F48" s="20">
        <f>E48/D48</f>
        <v>1</v>
      </c>
    </row>
    <row r="49" spans="1:6" ht="14.25" customHeight="1">
      <c r="A49" s="10">
        <v>855</v>
      </c>
      <c r="B49" s="10"/>
      <c r="C49" s="36" t="s">
        <v>39</v>
      </c>
      <c r="D49" s="12">
        <f>D50</f>
        <v>570000</v>
      </c>
      <c r="E49" s="12">
        <f>E50</f>
        <v>0</v>
      </c>
      <c r="F49" s="13">
        <f t="shared" si="0"/>
        <v>0</v>
      </c>
    </row>
    <row r="50" spans="1:6" ht="18" customHeight="1">
      <c r="A50" s="14"/>
      <c r="B50" s="15">
        <v>85505</v>
      </c>
      <c r="C50" s="37" t="s">
        <v>40</v>
      </c>
      <c r="D50" s="17">
        <f>D51</f>
        <v>570000</v>
      </c>
      <c r="E50" s="17">
        <f>E51</f>
        <v>0</v>
      </c>
      <c r="F50" s="18">
        <f t="shared" si="0"/>
        <v>0</v>
      </c>
    </row>
    <row r="51" spans="1:6" ht="20.25" customHeight="1">
      <c r="A51" s="14"/>
      <c r="B51" s="15"/>
      <c r="C51" s="23" t="s">
        <v>41</v>
      </c>
      <c r="D51" s="19">
        <v>570000</v>
      </c>
      <c r="E51" s="19">
        <v>0</v>
      </c>
      <c r="F51" s="20">
        <f t="shared" si="0"/>
        <v>0</v>
      </c>
    </row>
    <row r="52" spans="1:6" ht="19.5" customHeight="1">
      <c r="A52" s="10">
        <v>900</v>
      </c>
      <c r="B52" s="10"/>
      <c r="C52" s="36" t="s">
        <v>12</v>
      </c>
      <c r="D52" s="12">
        <f>D53+D57+D55</f>
        <v>444815</v>
      </c>
      <c r="E52" s="12">
        <f>E53+E57+E55</f>
        <v>65754.35</v>
      </c>
      <c r="F52" s="13">
        <f t="shared" si="0"/>
        <v>0.1478240392073109</v>
      </c>
    </row>
    <row r="53" spans="1:6" ht="19.5" customHeight="1">
      <c r="A53" s="14"/>
      <c r="B53" s="15">
        <v>90002</v>
      </c>
      <c r="C53" s="37" t="s">
        <v>13</v>
      </c>
      <c r="D53" s="17">
        <f>D54</f>
        <v>194815</v>
      </c>
      <c r="E53" s="17">
        <f>E54</f>
        <v>0</v>
      </c>
      <c r="F53" s="20">
        <f t="shared" si="0"/>
        <v>0</v>
      </c>
    </row>
    <row r="54" spans="1:6" ht="20.25" customHeight="1">
      <c r="A54" s="14"/>
      <c r="B54" s="15"/>
      <c r="C54" s="23" t="s">
        <v>42</v>
      </c>
      <c r="D54" s="19">
        <f>300000-105185</f>
        <v>194815</v>
      </c>
      <c r="E54" s="22">
        <v>0</v>
      </c>
      <c r="F54" s="20">
        <f t="shared" si="0"/>
        <v>0</v>
      </c>
    </row>
    <row r="55" spans="1:6" ht="20.25" customHeight="1">
      <c r="A55" s="14"/>
      <c r="B55" s="15">
        <v>90005</v>
      </c>
      <c r="C55" s="37" t="s">
        <v>63</v>
      </c>
      <c r="D55" s="17">
        <f>D56</f>
        <v>100000</v>
      </c>
      <c r="E55" s="17">
        <f>E56</f>
        <v>65754.35</v>
      </c>
      <c r="F55" s="20">
        <f>E55/D55</f>
        <v>0.6575435000000001</v>
      </c>
    </row>
    <row r="56" spans="1:6" ht="45" customHeight="1">
      <c r="A56" s="14"/>
      <c r="B56" s="15"/>
      <c r="C56" s="53" t="s">
        <v>64</v>
      </c>
      <c r="D56" s="52">
        <v>100000</v>
      </c>
      <c r="E56" s="54">
        <v>65754.35</v>
      </c>
      <c r="F56" s="20">
        <f>E56/D56</f>
        <v>0.6575435000000001</v>
      </c>
    </row>
    <row r="57" spans="1:6" ht="18.75" customHeight="1">
      <c r="A57" s="14"/>
      <c r="B57" s="15">
        <v>90015</v>
      </c>
      <c r="C57" s="37" t="s">
        <v>17</v>
      </c>
      <c r="D57" s="17">
        <f>D58</f>
        <v>150000</v>
      </c>
      <c r="E57" s="17">
        <f>E58</f>
        <v>0</v>
      </c>
      <c r="F57" s="20">
        <f t="shared" si="0"/>
        <v>0</v>
      </c>
    </row>
    <row r="58" spans="1:6" ht="15.75" customHeight="1">
      <c r="A58" s="14"/>
      <c r="B58" s="15"/>
      <c r="C58" s="23" t="s">
        <v>43</v>
      </c>
      <c r="D58" s="19">
        <v>150000</v>
      </c>
      <c r="E58" s="19">
        <v>0</v>
      </c>
      <c r="F58" s="20">
        <f t="shared" si="0"/>
        <v>0</v>
      </c>
    </row>
    <row r="59" spans="1:6" ht="16.5" customHeight="1">
      <c r="A59" s="10">
        <v>926</v>
      </c>
      <c r="B59" s="10"/>
      <c r="C59" s="36" t="s">
        <v>14</v>
      </c>
      <c r="D59" s="12">
        <f>D60+D64</f>
        <v>97815.16</v>
      </c>
      <c r="E59" s="12">
        <f>E60+E64</f>
        <v>41701.92</v>
      </c>
      <c r="F59" s="13">
        <f t="shared" si="0"/>
        <v>0.42633391388410546</v>
      </c>
    </row>
    <row r="60" spans="1:6" ht="21" customHeight="1">
      <c r="A60" s="14"/>
      <c r="B60" s="15">
        <v>92601</v>
      </c>
      <c r="C60" s="37" t="s">
        <v>15</v>
      </c>
      <c r="D60" s="17">
        <f>SUM(D61:D63)</f>
        <v>70226.02</v>
      </c>
      <c r="E60" s="17">
        <f>SUM(E61:E63)</f>
        <v>14605.02</v>
      </c>
      <c r="F60" s="18">
        <f t="shared" si="0"/>
        <v>0.20797163216710843</v>
      </c>
    </row>
    <row r="61" spans="1:6" ht="52.5" customHeight="1">
      <c r="A61" s="58"/>
      <c r="B61" s="59"/>
      <c r="C61" s="60" t="s">
        <v>53</v>
      </c>
      <c r="D61" s="49">
        <v>15040.02</v>
      </c>
      <c r="E61" s="17">
        <v>14605.02</v>
      </c>
      <c r="F61" s="20">
        <f t="shared" si="0"/>
        <v>0.9710771661207898</v>
      </c>
    </row>
    <row r="62" spans="1:6" ht="52.5" customHeight="1">
      <c r="A62" s="55"/>
      <c r="B62" s="56"/>
      <c r="C62" s="57" t="s">
        <v>58</v>
      </c>
      <c r="D62" s="52">
        <v>30186</v>
      </c>
      <c r="E62" s="17">
        <v>0</v>
      </c>
      <c r="F62" s="20">
        <f>E62/D62</f>
        <v>0</v>
      </c>
    </row>
    <row r="63" spans="1:6" ht="31.5" customHeight="1">
      <c r="A63" s="14"/>
      <c r="B63" s="15"/>
      <c r="C63" s="23" t="s">
        <v>44</v>
      </c>
      <c r="D63" s="19">
        <v>25000</v>
      </c>
      <c r="E63" s="22">
        <v>0</v>
      </c>
      <c r="F63" s="20">
        <f t="shared" si="0"/>
        <v>0</v>
      </c>
    </row>
    <row r="64" spans="1:6" ht="21.75" customHeight="1">
      <c r="A64" s="14"/>
      <c r="B64" s="15">
        <v>92695</v>
      </c>
      <c r="C64" s="37" t="s">
        <v>29</v>
      </c>
      <c r="D64" s="17">
        <f>D65</f>
        <v>27589.14</v>
      </c>
      <c r="E64" s="17">
        <f>E65</f>
        <v>27096.9</v>
      </c>
      <c r="F64" s="18">
        <f>E64/D64</f>
        <v>0.9821581970297009</v>
      </c>
    </row>
    <row r="65" spans="1:6" ht="43.5" customHeight="1">
      <c r="A65" s="14"/>
      <c r="B65" s="15"/>
      <c r="C65" s="53" t="s">
        <v>59</v>
      </c>
      <c r="D65" s="52">
        <v>27589.14</v>
      </c>
      <c r="E65" s="22">
        <v>27096.9</v>
      </c>
      <c r="F65" s="20">
        <f>E65/D65</f>
        <v>0.9821581970297009</v>
      </c>
    </row>
    <row r="66" spans="1:6" s="5" customFormat="1" ht="21.75" customHeight="1">
      <c r="A66" s="28" t="s">
        <v>10</v>
      </c>
      <c r="B66" s="28"/>
      <c r="C66" s="29" t="s">
        <v>11</v>
      </c>
      <c r="D66" s="38">
        <f>D6+D21+D24+D32+D52+D59+D49+D46</f>
        <v>3460262.5100000002</v>
      </c>
      <c r="E66" s="38">
        <f>E6+E21+E24+E32+E52+E59+E49+E46</f>
        <v>226220.66999999998</v>
      </c>
      <c r="F66" s="13">
        <f t="shared" si="0"/>
        <v>0.06537673640258004</v>
      </c>
    </row>
    <row r="67" spans="1:6" s="5" customFormat="1" ht="409.5" customHeight="1">
      <c r="A67" s="61"/>
      <c r="B67" s="61"/>
      <c r="C67" s="62"/>
      <c r="D67" s="63"/>
      <c r="E67" s="63"/>
      <c r="F67" s="64"/>
    </row>
    <row r="68" spans="1:6" s="5" customFormat="1" ht="200.25" customHeight="1">
      <c r="A68" s="61"/>
      <c r="B68" s="61"/>
      <c r="C68" s="62"/>
      <c r="D68" s="63"/>
      <c r="E68" s="63"/>
      <c r="F68" s="64"/>
    </row>
    <row r="69" spans="4:9" ht="12.75">
      <c r="D69" s="39">
        <v>-279328</v>
      </c>
      <c r="H69" s="39"/>
      <c r="I69" s="7"/>
    </row>
    <row r="70" spans="4:9" ht="12.75">
      <c r="D70" s="6">
        <v>6608</v>
      </c>
      <c r="H70" s="6"/>
      <c r="I70" s="7"/>
    </row>
    <row r="71" spans="4:9" ht="12.75">
      <c r="D71" s="6">
        <f>SUM(D66:D70)</f>
        <v>3187542.5100000002</v>
      </c>
      <c r="E71" s="6"/>
      <c r="H71" s="6"/>
      <c r="I71" s="6"/>
    </row>
    <row r="72" spans="8:9" ht="12.75">
      <c r="H72" s="6"/>
      <c r="I72" s="7"/>
    </row>
    <row r="73" spans="3:9" ht="12.75">
      <c r="C73" s="3" t="s">
        <v>65</v>
      </c>
      <c r="D73" s="6">
        <v>5877603</v>
      </c>
      <c r="E73" s="6">
        <v>169115.01</v>
      </c>
      <c r="H73" s="6"/>
      <c r="I73" s="6"/>
    </row>
    <row r="74" spans="4:9" ht="12.75">
      <c r="D74" s="6">
        <f>D66+D73</f>
        <v>9337865.51</v>
      </c>
      <c r="E74" s="6">
        <f>E66+E73</f>
        <v>395335.68</v>
      </c>
      <c r="H74" s="6"/>
      <c r="I74" s="6"/>
    </row>
    <row r="78" spans="4:5" ht="12.75">
      <c r="D78" s="8"/>
      <c r="E78" s="8"/>
    </row>
  </sheetData>
  <sheetProtection selectLockedCells="1" selectUnlockedCells="1"/>
  <mergeCells count="8">
    <mergeCell ref="C1:F1"/>
    <mergeCell ref="A2:F2"/>
    <mergeCell ref="A3:A4"/>
    <mergeCell ref="B3:B4"/>
    <mergeCell ref="C3:C4"/>
    <mergeCell ref="D3:D4"/>
    <mergeCell ref="E3:E4"/>
    <mergeCell ref="F3:F4"/>
  </mergeCells>
  <printOptions/>
  <pageMargins left="0.984251968503937" right="0.984251968503937" top="0.3937007874015748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SKARBNIK</cp:lastModifiedBy>
  <cp:lastPrinted>2017-07-27T12:17:09Z</cp:lastPrinted>
  <dcterms:created xsi:type="dcterms:W3CDTF">2013-07-10T07:38:28Z</dcterms:created>
  <dcterms:modified xsi:type="dcterms:W3CDTF">2017-07-27T12:17:13Z</dcterms:modified>
  <cp:category/>
  <cp:version/>
  <cp:contentType/>
  <cp:contentStatus/>
</cp:coreProperties>
</file>